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920" activeTab="0"/>
  </bookViews>
  <sheets>
    <sheet name="2021-2025" sheetId="1" r:id="rId1"/>
  </sheets>
  <definedNames>
    <definedName name="_xlnm.Print_Titles" localSheetId="0">'2021-2025'!$5:$6</definedName>
  </definedNames>
  <calcPr fullCalcOnLoad="1"/>
</workbook>
</file>

<file path=xl/sharedStrings.xml><?xml version="1.0" encoding="utf-8"?>
<sst xmlns="http://schemas.openxmlformats.org/spreadsheetml/2006/main" count="122" uniqueCount="108">
  <si>
    <t>Остаток на начало года</t>
  </si>
  <si>
    <t>ДОХОДЫ с учетом остатков на начало года:</t>
  </si>
  <si>
    <t>ДОХОДЫ, всего:</t>
  </si>
  <si>
    <t>РАСХОДЫ, всего:</t>
  </si>
  <si>
    <t>подушевой норматив выполнения ТП, руб.</t>
  </si>
  <si>
    <t>население УР, чел.</t>
  </si>
  <si>
    <t>Приложение к аналитической записке</t>
  </si>
  <si>
    <t>Штрафы, санкции, возмещение ущерба</t>
  </si>
  <si>
    <t>1.1</t>
  </si>
  <si>
    <t>1.2</t>
  </si>
  <si>
    <t>2</t>
  </si>
  <si>
    <t>2.1</t>
  </si>
  <si>
    <t>№ п/п</t>
  </si>
  <si>
    <t>2.2</t>
  </si>
  <si>
    <t>2.3</t>
  </si>
  <si>
    <t>2.4</t>
  </si>
  <si>
    <t>Безвозмездные поступления</t>
  </si>
  <si>
    <t>Межбюджетные трансферты, в том числе:</t>
  </si>
  <si>
    <t>расходы на выплаты персоналу</t>
  </si>
  <si>
    <t>содержание учреждения (коммунальные услуги, аренда, услуги связи и др.)</t>
  </si>
  <si>
    <t>социальные выплаты работникам (в связи с сокращением штата)</t>
  </si>
  <si>
    <t>субвенция бюджетам ТФОМС</t>
  </si>
  <si>
    <t>прочие межбюджетные трансферты, в т.ч. межтерриториальные расчеты за застрахованных граждан других субъектов РФ</t>
  </si>
  <si>
    <t>Налоговые и неналоговые доходы</t>
  </si>
  <si>
    <t>1</t>
  </si>
  <si>
    <t>I</t>
  </si>
  <si>
    <t>II</t>
  </si>
  <si>
    <t>2.1.1</t>
  </si>
  <si>
    <t>2.1.2</t>
  </si>
  <si>
    <t>Расходы Территориального фонда ОМС</t>
  </si>
  <si>
    <t>прочие выплаты (штрафы, уплата налогов и др. расходы)</t>
  </si>
  <si>
    <t xml:space="preserve"> План 
(в редакции закона  от 10.12.2018г.
 № 78-РЗ) </t>
  </si>
  <si>
    <t>Выполнение функций аппаратами государственных внебюджетных фондов РФ, в том числе:</t>
  </si>
  <si>
    <t>Наименование</t>
  </si>
  <si>
    <t>Доходы от оказания платных услуг (работ) и компенсации затрат государства (в т.ч. средства по результатам проведенных экспертиз)</t>
  </si>
  <si>
    <t>тыс. руб.</t>
  </si>
  <si>
    <t>1.2.1</t>
  </si>
  <si>
    <t>1.2.2</t>
  </si>
  <si>
    <t>1.2.3</t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</si>
  <si>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иных источников</t>
    </r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</si>
  <si>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трансфертов из Федерального ФОМС</t>
    </r>
    <r>
      <rPr>
        <sz val="14"/>
        <rFont val="Times New Roman"/>
        <family val="1"/>
      </rPr>
      <t>, в том числе:</t>
    </r>
  </si>
  <si>
    <t>-</t>
  </si>
  <si>
    <t>возвраты из бюджетов ТФОМС других субъектов РФ по результатам контроля за прошлый финансовый год</t>
  </si>
  <si>
    <t>возврат остатков субвенций прошлых лет на финансовое обеспечение организации ОМС на территориях субъектов РФ, из них:</t>
  </si>
  <si>
    <t>остаток целевых средств, поступивших в 2018 году из бюджетов др.терфондов (возвращен в бюджет ФОМС)</t>
  </si>
  <si>
    <t>часть единовременных компенсационных выплат, выплаченных медработкам в 2011-2017 годах, с которыми был преращен трудовой договор</t>
  </si>
  <si>
    <t>поступления текущего года ото возвратат средств из бюджета ТФОМС другого субъекта РФ по результатам контроля (возвращен в бюджет ФОМС)</t>
  </si>
  <si>
    <t>возврат от Минздрава УР единовременных компенсационных выплат, выплаченных медработкам в 2011-2017 годах, с которыми был прекращен трудовой договор</t>
  </si>
  <si>
    <t>Доходы от возврата остатков межбюджетных трансфертов, имеющих целевое назначение, прошлых лет</t>
  </si>
  <si>
    <t>Возврат остатков межбюджетных трансфертов, имеющих целевое назначение, прошлых лет из бюджетов ТФОМС</t>
  </si>
  <si>
    <t xml:space="preserve">Фактическое исполнение </t>
  </si>
  <si>
    <t xml:space="preserve"> 2019 год</t>
  </si>
  <si>
    <t>2020 год</t>
  </si>
  <si>
    <t xml:space="preserve">на финансовое обеспечение формирования нормативного страхового запаса </t>
  </si>
  <si>
    <t>1.2.5</t>
  </si>
  <si>
    <t>исполнение субедных актов</t>
  </si>
  <si>
    <t>Финансовое обеспечение организации ОМС за счет средств нормированного страхового запаса ТФОМС УР</t>
  </si>
  <si>
    <t>2021 год</t>
  </si>
  <si>
    <t>2022 год</t>
  </si>
  <si>
    <t>2023 год</t>
  </si>
  <si>
    <t>2024 год</t>
  </si>
  <si>
    <t xml:space="preserve">Оценка исполнения бюджета </t>
  </si>
  <si>
    <t xml:space="preserve"> % исполнения</t>
  </si>
  <si>
    <r>
      <t>на дополнительное финансовое обеспечение медицинских организаций в условиях чрезвычайной ситуации и (или) при возникновении</t>
    </r>
    <r>
      <rPr>
        <i/>
        <u val="single"/>
        <sz val="14"/>
        <rFont val="Times New Roman"/>
        <family val="1"/>
      </rPr>
      <t xml:space="preserve"> угрозы распространения заболеваний</t>
    </r>
    <r>
      <rPr>
        <i/>
        <sz val="14"/>
        <rFont val="Times New Roman"/>
        <family val="1"/>
      </rPr>
      <t>, представляющих опасность для окружающих</t>
    </r>
  </si>
  <si>
    <r>
      <t xml:space="preserve">на </t>
    </r>
    <r>
      <rPr>
        <i/>
        <u val="single"/>
        <sz val="14"/>
        <rFont val="Times New Roman"/>
        <family val="1"/>
      </rPr>
      <t>дополнительное</t>
    </r>
    <r>
      <rPr>
        <i/>
        <sz val="14"/>
        <rFont val="Times New Roman"/>
        <family val="1"/>
      </rPr>
      <t xml:space="preserve"> финансовое обеспечение оказания медицинской помощи лицам, в том числе с заболеванием и (или) подозрением на заболевание новой коронавирусной инфекцией (COVID-19)</t>
    </r>
  </si>
  <si>
    <t>социальные выплаты гражданам, кроме публичных нормативных социальных выплат</t>
  </si>
  <si>
    <t>иные межбюджетные трансферты</t>
  </si>
  <si>
    <t>2.1.3</t>
  </si>
  <si>
    <t>2.1.4</t>
  </si>
  <si>
    <t>2.1.5</t>
  </si>
  <si>
    <t>2.1.6</t>
  </si>
  <si>
    <t>2.1.7</t>
  </si>
  <si>
    <t>1.2.4</t>
  </si>
  <si>
    <t>2.5</t>
  </si>
  <si>
    <t>2.6</t>
  </si>
  <si>
    <t>2.7</t>
  </si>
  <si>
    <t>2.8</t>
  </si>
  <si>
    <t>2.9</t>
  </si>
  <si>
    <t xml:space="preserve">Финансовое обеспечение оказания медицинской помощи лицам с заболеванием и (или) подозрением на заболевание новой коронавирусной инфекцией </t>
  </si>
  <si>
    <t>Финансовое обеспечение оказания медицинской помощи, в том числе лицам с заболеванием и (или) подозрением на заболевание новой коронавирусной инфекцией (COVID -19) за счет средств резервного фонда Правительства РФ</t>
  </si>
  <si>
    <r>
      <t xml:space="preserve">на оказание помощи лицам с заболеванием и (или) подозрением на заболевание </t>
    </r>
    <r>
      <rPr>
        <i/>
        <u val="single"/>
        <sz val="14"/>
        <rFont val="Times New Roman"/>
        <family val="1"/>
      </rPr>
      <t xml:space="preserve">новой коронавирусной инфекцией </t>
    </r>
  </si>
  <si>
    <r>
      <t xml:space="preserve">на финансовое обеспечение осуществления денежных выплат стимулирующего характера работникам за выявление </t>
    </r>
    <r>
      <rPr>
        <i/>
        <u val="single"/>
        <sz val="14"/>
        <rFont val="Times New Roman"/>
        <family val="1"/>
      </rPr>
      <t>онкологических заболеваний</t>
    </r>
    <r>
      <rPr>
        <i/>
        <sz val="14"/>
        <rFont val="Times New Roman"/>
        <family val="1"/>
      </rPr>
      <t xml:space="preserve"> в ходе проведения диспансеризации</t>
    </r>
  </si>
  <si>
    <r>
      <t xml:space="preserve">на финансовое обеспечение проведения </t>
    </r>
    <r>
      <rPr>
        <i/>
        <u val="single"/>
        <sz val="14"/>
        <rFont val="Times New Roman"/>
        <family val="1"/>
      </rPr>
      <t xml:space="preserve">углубленной диспансеризации </t>
    </r>
    <r>
      <rPr>
        <i/>
        <sz val="14"/>
        <rFont val="Times New Roman"/>
        <family val="1"/>
      </rPr>
      <t>лиц, перенесших новую коронавирусную инфекцию (COVID-19)</t>
    </r>
  </si>
  <si>
    <r>
      <t xml:space="preserve">Финансовое обеспечение осуществления денежных выплат стимулирующего характера работникам за выявление </t>
    </r>
    <r>
      <rPr>
        <u val="single"/>
        <sz val="14"/>
        <rFont val="Times New Roman"/>
        <family val="1"/>
      </rPr>
      <t>онкологических заболеваний</t>
    </r>
    <r>
      <rPr>
        <sz val="14"/>
        <rFont val="Times New Roman"/>
        <family val="1"/>
      </rPr>
      <t xml:space="preserve"> в ходе проведения диспансеризации</t>
    </r>
  </si>
  <si>
    <r>
      <t xml:space="preserve">Финансовое обеспечение проведения </t>
    </r>
    <r>
      <rPr>
        <u val="single"/>
        <sz val="14"/>
        <rFont val="Times New Roman"/>
        <family val="1"/>
      </rPr>
      <t>углубленной диспансеризации</t>
    </r>
    <r>
      <rPr>
        <sz val="14"/>
        <rFont val="Times New Roman"/>
        <family val="1"/>
      </rPr>
      <t xml:space="preserve"> застрахованных по обязательному медицинскому страхованию лиц, перенесших новую коронавирусную инфекцию (COVID-19)</t>
    </r>
  </si>
  <si>
    <r>
      <t xml:space="preserve">Финансовое обеспечение медицинских организаций в условиях чрезвычайной ситуации и (или) </t>
    </r>
    <r>
      <rPr>
        <u val="single"/>
        <sz val="14"/>
        <rFont val="Times New Roman"/>
        <family val="1"/>
      </rPr>
      <t>при возникновении угрозы</t>
    </r>
    <r>
      <rPr>
        <sz val="14"/>
        <rFont val="Times New Roman"/>
        <family val="1"/>
      </rPr>
      <t xml:space="preserve"> распространения заболеваний, представляющих опасность для окружающих</t>
    </r>
  </si>
  <si>
    <t>Темп роста к плану на 2022 год</t>
  </si>
  <si>
    <t>Темп роста к плану на 2023 год</t>
  </si>
  <si>
    <t>2025 год</t>
  </si>
  <si>
    <r>
      <t xml:space="preserve">Финансовое обеспечение организации ОМС на территории Удмуртской Республики, осуществляемое за счет поступлений </t>
    </r>
    <r>
      <rPr>
        <u val="single"/>
        <sz val="14"/>
        <rFont val="Times New Roman"/>
        <family val="1"/>
      </rPr>
      <t>из бюджетов ТФОМС субъектов РФ</t>
    </r>
    <r>
      <rPr>
        <sz val="14"/>
        <rFont val="Times New Roman"/>
        <family val="1"/>
      </rPr>
      <t xml:space="preserve"> за оказанную медицинскую помощь в медицинских организациях Удмуртской Республики лицам, застрахованным в других субъектах РФ</t>
    </r>
  </si>
  <si>
    <t>2.10</t>
  </si>
  <si>
    <t>Темп роста к плану на 2024 год</t>
  </si>
  <si>
    <r>
      <t xml:space="preserve">из бюджетов субъектов РФ, передаваемые ТФОМС </t>
    </r>
    <r>
      <rPr>
        <i/>
        <u val="single"/>
        <sz val="14"/>
        <rFont val="Times New Roman"/>
        <family val="1"/>
      </rPr>
      <t>на дополнительное финансовое обеспечение</t>
    </r>
    <r>
      <rPr>
        <i/>
        <sz val="14"/>
        <rFont val="Times New Roman"/>
        <family val="1"/>
      </rPr>
      <t xml:space="preserve"> реализации территориальной программы ОМС
</t>
    </r>
  </si>
  <si>
    <t>2.1.8</t>
  </si>
  <si>
    <t>2.1.9</t>
  </si>
  <si>
    <t xml:space="preserve"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
</t>
  </si>
  <si>
    <t>2.11</t>
  </si>
  <si>
    <r>
      <t xml:space="preserve">Финансовое обеспечение организации ОМС за счет трансфертов </t>
    </r>
    <r>
      <rPr>
        <u val="single"/>
        <sz val="14"/>
        <rFont val="Times New Roman"/>
        <family val="1"/>
      </rPr>
      <t>из Федерального ФОМС</t>
    </r>
  </si>
  <si>
    <t>План по закону от 21.12.21 
№ 131-РЗ с поправками</t>
  </si>
  <si>
    <t>1.3</t>
  </si>
  <si>
    <t>Доходы от размещения временно свободных средств ТФОМС</t>
  </si>
  <si>
    <t>Финансовое обеспечение формирования нормированного страхового запаса</t>
  </si>
  <si>
    <t>2.12</t>
  </si>
  <si>
    <t>Дополнительное финансовое обеспечение оказания медицинской помощи, в том числе лицам с заболеванием и (или) подозрением на заболевание новой коронавирусной инфекцией (COVID -19) в  рамках реализации Терпрограммы ОМС в 2021-2022 годах</t>
  </si>
  <si>
    <r>
      <t xml:space="preserve">Дополнительное финансовое обеспечение реализации Терпрограммы ОМС  </t>
    </r>
    <r>
      <rPr>
        <u val="single"/>
        <sz val="14"/>
        <rFont val="Times New Roman"/>
        <family val="1"/>
      </rPr>
      <t xml:space="preserve">за счет иного межбюджетного трансферта </t>
    </r>
    <r>
      <rPr>
        <sz val="14"/>
        <rFont val="Times New Roman"/>
        <family val="1"/>
      </rPr>
      <t>из бюджета УР</t>
    </r>
  </si>
  <si>
    <t>2.13</t>
  </si>
  <si>
    <t>Анализ параметров проекта бюджета Территориального фонда обязательного медицинского страхования 
Удмуртской Республики на 2023 год и плановый период 2024 и 2025 годов</t>
  </si>
  <si>
    <t xml:space="preserve"> Проект бюджета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</si>
</sst>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 ;\-#,##0\ "/>
    <numFmt numFmtId="175" formatCode="#,##0.00_ ;\-#,##0.00\ "/>
    <numFmt numFmtId="176" formatCode="0.0000"/>
    <numFmt numFmtId="177" formatCode="0.000"/>
    <numFmt numFmtId="178" formatCode="0.000%"/>
    <numFmt numFmtId="179" formatCode="0.00000"/>
    <numFmt numFmtId="180" formatCode="0.00000000"/>
    <numFmt numFmtId="181" formatCode="0.0000000"/>
    <numFmt numFmtId="182" formatCode="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_);_(* \(#,##0.00\);_(* &quot;-&quot;??_);_(@_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i/>
      <sz val="15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3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 indent="4"/>
    </xf>
    <xf numFmtId="4" fontId="5" fillId="0" borderId="11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 indent="6"/>
    </xf>
    <xf numFmtId="0" fontId="17" fillId="0" borderId="0" xfId="0" applyFont="1" applyAlignment="1">
      <alignment horizontal="right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left" vertical="top" wrapText="1" inden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indent="3"/>
    </xf>
    <xf numFmtId="0" fontId="8" fillId="0" borderId="10" xfId="0" applyFont="1" applyBorder="1" applyAlignment="1">
      <alignment horizontal="left" vertical="top" wrapText="1" indent="2"/>
    </xf>
    <xf numFmtId="9" fontId="10" fillId="0" borderId="10" xfId="57" applyFont="1" applyFill="1" applyBorder="1" applyAlignment="1">
      <alignment horizontal="center" vertical="center"/>
    </xf>
    <xf numFmtId="9" fontId="18" fillId="0" borderId="10" xfId="57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9" fontId="18" fillId="33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 indent="3"/>
    </xf>
    <xf numFmtId="173" fontId="7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70" zoomScaleNormal="70" zoomScaleSheetLayoutView="80" workbookViewId="0" topLeftCell="A51">
      <selection activeCell="V28" sqref="V28"/>
    </sheetView>
  </sheetViews>
  <sheetFormatPr defaultColWidth="9.00390625" defaultRowHeight="12.75"/>
  <cols>
    <col min="1" max="1" width="7.125" style="9" customWidth="1"/>
    <col min="2" max="2" width="60.25390625" style="0" customWidth="1"/>
    <col min="3" max="5" width="20.875" style="1" hidden="1" customWidth="1"/>
    <col min="6" max="6" width="20.875" style="1" customWidth="1"/>
    <col min="7" max="7" width="20.875" style="41" customWidth="1"/>
    <col min="8" max="8" width="17.875" style="12" customWidth="1"/>
    <col min="9" max="9" width="14.25390625" style="12" customWidth="1"/>
    <col min="10" max="10" width="18.125" style="14" customWidth="1"/>
    <col min="11" max="11" width="11.875" style="14" customWidth="1"/>
    <col min="12" max="12" width="17.125" style="14" customWidth="1"/>
    <col min="13" max="13" width="12.125" style="14" customWidth="1"/>
    <col min="14" max="14" width="17.25390625" style="14" customWidth="1"/>
    <col min="15" max="15" width="11.625" style="14" customWidth="1"/>
  </cols>
  <sheetData>
    <row r="1" ht="20.25">
      <c r="O1" s="36" t="s">
        <v>6</v>
      </c>
    </row>
    <row r="2" spans="8:9" ht="15.75" customHeight="1">
      <c r="H2" s="23"/>
      <c r="I2" s="23"/>
    </row>
    <row r="3" spans="1:15" ht="45" customHeight="1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19.5" customHeight="1">
      <c r="B4" s="2"/>
      <c r="O4" s="23" t="s">
        <v>35</v>
      </c>
    </row>
    <row r="5" spans="1:15" ht="45" customHeight="1">
      <c r="A5" s="62" t="s">
        <v>12</v>
      </c>
      <c r="B5" s="64" t="s">
        <v>33</v>
      </c>
      <c r="C5" s="61" t="s">
        <v>51</v>
      </c>
      <c r="D5" s="61"/>
      <c r="E5" s="39" t="s">
        <v>52</v>
      </c>
      <c r="F5" s="49" t="s">
        <v>57</v>
      </c>
      <c r="G5" s="61" t="s">
        <v>58</v>
      </c>
      <c r="H5" s="61"/>
      <c r="I5" s="61"/>
      <c r="J5" s="58" t="s">
        <v>59</v>
      </c>
      <c r="K5" s="59"/>
      <c r="L5" s="58" t="s">
        <v>60</v>
      </c>
      <c r="M5" s="59"/>
      <c r="N5" s="58" t="s">
        <v>88</v>
      </c>
      <c r="O5" s="59"/>
    </row>
    <row r="6" spans="1:15" ht="82.5">
      <c r="A6" s="63"/>
      <c r="B6" s="65"/>
      <c r="C6" s="38" t="s">
        <v>31</v>
      </c>
      <c r="D6" s="38" t="s">
        <v>50</v>
      </c>
      <c r="E6" s="38" t="s">
        <v>50</v>
      </c>
      <c r="F6" s="38" t="s">
        <v>50</v>
      </c>
      <c r="G6" s="31" t="s">
        <v>98</v>
      </c>
      <c r="H6" s="31" t="s">
        <v>61</v>
      </c>
      <c r="I6" s="31" t="s">
        <v>62</v>
      </c>
      <c r="J6" s="37" t="s">
        <v>107</v>
      </c>
      <c r="K6" s="34" t="s">
        <v>86</v>
      </c>
      <c r="L6" s="37" t="s">
        <v>107</v>
      </c>
      <c r="M6" s="34" t="s">
        <v>87</v>
      </c>
      <c r="N6" s="37" t="s">
        <v>107</v>
      </c>
      <c r="O6" s="34" t="s">
        <v>91</v>
      </c>
    </row>
    <row r="7" spans="1:15" s="14" customFormat="1" ht="21" customHeight="1" hidden="1">
      <c r="A7" s="10"/>
      <c r="B7" s="11" t="s">
        <v>1</v>
      </c>
      <c r="C7" s="6">
        <f>C8+C9</f>
        <v>18585842.2</v>
      </c>
      <c r="D7" s="6"/>
      <c r="E7" s="6"/>
      <c r="F7" s="6"/>
      <c r="G7" s="24">
        <v>22162171.4</v>
      </c>
      <c r="H7" s="24"/>
      <c r="I7" s="24"/>
      <c r="J7" s="24"/>
      <c r="K7" s="40"/>
      <c r="L7" s="24"/>
      <c r="M7" s="40"/>
      <c r="N7" s="24"/>
      <c r="O7" s="40"/>
    </row>
    <row r="8" spans="1:15" ht="20.25" customHeight="1">
      <c r="A8" s="10"/>
      <c r="B8" s="4" t="s">
        <v>0</v>
      </c>
      <c r="C8" s="26">
        <f>C9-C33</f>
        <v>-38127.10000000149</v>
      </c>
      <c r="D8" s="26">
        <v>135370.5</v>
      </c>
      <c r="E8" s="26">
        <f>E33-E9</f>
        <v>-23432.199999999255</v>
      </c>
      <c r="F8" s="26">
        <f>-(F33-F9)</f>
        <v>337950.19999999925</v>
      </c>
      <c r="G8" s="26">
        <f>G33-G9</f>
        <v>489398.30000000075</v>
      </c>
      <c r="H8" s="26">
        <f>H33-H9</f>
        <v>284981.299999997</v>
      </c>
      <c r="I8" s="26"/>
      <c r="J8" s="26">
        <f>J33-J9</f>
        <v>7354.60000000149</v>
      </c>
      <c r="K8" s="26"/>
      <c r="L8" s="26"/>
      <c r="M8" s="40"/>
      <c r="N8" s="25"/>
      <c r="O8" s="40"/>
    </row>
    <row r="9" spans="1:15" ht="30.75" customHeight="1">
      <c r="A9" s="50" t="s">
        <v>25</v>
      </c>
      <c r="B9" s="51" t="s">
        <v>2</v>
      </c>
      <c r="C9" s="52">
        <f>C10+C14</f>
        <v>18623969.3</v>
      </c>
      <c r="D9" s="52">
        <v>20584937.1</v>
      </c>
      <c r="E9" s="52">
        <v>22177776.9</v>
      </c>
      <c r="F9" s="52">
        <v>25742212</v>
      </c>
      <c r="G9" s="52">
        <v>25258827.5</v>
      </c>
      <c r="H9" s="52">
        <v>25258304.2</v>
      </c>
      <c r="I9" s="53">
        <f>H9/G9</f>
        <v>0.9999792824904481</v>
      </c>
      <c r="J9" s="52">
        <f>J10+J14</f>
        <v>26952442.1</v>
      </c>
      <c r="K9" s="53">
        <f>J9/G9</f>
        <v>1.06705040445761</v>
      </c>
      <c r="L9" s="52">
        <v>28894083.9</v>
      </c>
      <c r="M9" s="53">
        <f>L9/J9</f>
        <v>1.0720395499894237</v>
      </c>
      <c r="N9" s="52">
        <v>30479310.5</v>
      </c>
      <c r="O9" s="53">
        <f>N9/L9</f>
        <v>1.0548633625307637</v>
      </c>
    </row>
    <row r="10" spans="1:15" ht="20.25">
      <c r="A10" s="10" t="s">
        <v>24</v>
      </c>
      <c r="B10" s="15" t="s">
        <v>23</v>
      </c>
      <c r="C10" s="6">
        <v>57466.6</v>
      </c>
      <c r="D10" s="6">
        <v>107941.5</v>
      </c>
      <c r="E10" s="6">
        <v>96068.1</v>
      </c>
      <c r="F10" s="6">
        <v>136499.8</v>
      </c>
      <c r="G10" s="24">
        <v>83205.7</v>
      </c>
      <c r="H10" s="24">
        <v>83205.7</v>
      </c>
      <c r="I10" s="48">
        <f>H10/G10</f>
        <v>1</v>
      </c>
      <c r="J10" s="24">
        <v>70000</v>
      </c>
      <c r="K10" s="47">
        <f aca="true" t="shared" si="0" ref="K10:K47">J10/G10</f>
        <v>0.841288517493393</v>
      </c>
      <c r="L10" s="24">
        <v>70000</v>
      </c>
      <c r="M10" s="47">
        <f aca="true" t="shared" si="1" ref="M10:M34">L10/J10</f>
        <v>1</v>
      </c>
      <c r="N10" s="24">
        <v>70000</v>
      </c>
      <c r="O10" s="47">
        <f aca="true" t="shared" si="2" ref="O10:O49">N10/L10</f>
        <v>1</v>
      </c>
    </row>
    <row r="11" spans="1:15" s="14" customFormat="1" ht="66.75" customHeight="1">
      <c r="A11" s="19" t="s">
        <v>8</v>
      </c>
      <c r="B11" s="20" t="s">
        <v>34</v>
      </c>
      <c r="C11" s="7">
        <v>44470.6</v>
      </c>
      <c r="D11" s="7">
        <v>15.1</v>
      </c>
      <c r="E11" s="7">
        <v>567.9</v>
      </c>
      <c r="F11" s="7">
        <v>119326.5</v>
      </c>
      <c r="G11" s="27">
        <v>66528.9</v>
      </c>
      <c r="H11" s="27">
        <v>66528.9</v>
      </c>
      <c r="I11" s="47">
        <f aca="true" t="shared" si="3" ref="I11:I57">H11/G11</f>
        <v>1</v>
      </c>
      <c r="J11" s="27">
        <v>67500</v>
      </c>
      <c r="K11" s="47">
        <f t="shared" si="0"/>
        <v>1.0145966640061688</v>
      </c>
      <c r="L11" s="27">
        <v>67500</v>
      </c>
      <c r="M11" s="47">
        <f t="shared" si="1"/>
        <v>1</v>
      </c>
      <c r="N11" s="27">
        <v>67500</v>
      </c>
      <c r="O11" s="47">
        <f t="shared" si="2"/>
        <v>1</v>
      </c>
    </row>
    <row r="12" spans="1:15" s="14" customFormat="1" ht="19.5">
      <c r="A12" s="19" t="s">
        <v>9</v>
      </c>
      <c r="B12" s="20" t="s">
        <v>7</v>
      </c>
      <c r="C12" s="7">
        <f>12992.9+3.1</f>
        <v>12996</v>
      </c>
      <c r="D12" s="7">
        <v>107925.9</v>
      </c>
      <c r="E12" s="7">
        <v>95477.3</v>
      </c>
      <c r="F12" s="7">
        <v>17173.3</v>
      </c>
      <c r="G12" s="27">
        <v>11373.9</v>
      </c>
      <c r="H12" s="27">
        <v>11373.9</v>
      </c>
      <c r="I12" s="47">
        <f t="shared" si="3"/>
        <v>1</v>
      </c>
      <c r="J12" s="27">
        <v>2500</v>
      </c>
      <c r="K12" s="47">
        <f t="shared" si="0"/>
        <v>0.21980147530750227</v>
      </c>
      <c r="L12" s="27">
        <v>2500</v>
      </c>
      <c r="M12" s="47">
        <f t="shared" si="1"/>
        <v>1</v>
      </c>
      <c r="N12" s="27">
        <v>2500</v>
      </c>
      <c r="O12" s="47">
        <f t="shared" si="2"/>
        <v>1</v>
      </c>
    </row>
    <row r="13" spans="1:15" s="14" customFormat="1" ht="37.5">
      <c r="A13" s="19" t="s">
        <v>99</v>
      </c>
      <c r="B13" s="20" t="s">
        <v>100</v>
      </c>
      <c r="C13" s="7"/>
      <c r="D13" s="7"/>
      <c r="E13" s="7"/>
      <c r="F13" s="7"/>
      <c r="G13" s="27">
        <v>5302.5</v>
      </c>
      <c r="H13" s="27">
        <v>5302.5</v>
      </c>
      <c r="I13" s="47">
        <f t="shared" si="3"/>
        <v>1</v>
      </c>
      <c r="J13" s="27"/>
      <c r="K13" s="47"/>
      <c r="L13" s="27"/>
      <c r="M13" s="47"/>
      <c r="N13" s="27"/>
      <c r="O13" s="47"/>
    </row>
    <row r="14" spans="1:15" s="16" customFormat="1" ht="21" customHeight="1">
      <c r="A14" s="10" t="s">
        <v>10</v>
      </c>
      <c r="B14" s="15" t="s">
        <v>16</v>
      </c>
      <c r="C14" s="6">
        <f>C15+C25+C28</f>
        <v>18566502.7</v>
      </c>
      <c r="D14" s="6">
        <v>20477616.2</v>
      </c>
      <c r="E14" s="6">
        <v>22081708.8</v>
      </c>
      <c r="F14" s="6">
        <v>25605712.2</v>
      </c>
      <c r="G14" s="24">
        <v>25175621.8</v>
      </c>
      <c r="H14" s="24">
        <v>25175621.8</v>
      </c>
      <c r="I14" s="48">
        <f t="shared" si="3"/>
        <v>1</v>
      </c>
      <c r="J14" s="24">
        <v>26882442.1</v>
      </c>
      <c r="K14" s="48">
        <f t="shared" si="0"/>
        <v>1.067796549914807</v>
      </c>
      <c r="L14" s="24">
        <v>28824083.9</v>
      </c>
      <c r="M14" s="48">
        <f t="shared" si="1"/>
        <v>1.072227135941641</v>
      </c>
      <c r="N14" s="24">
        <v>30409310.5</v>
      </c>
      <c r="O14" s="48">
        <f t="shared" si="2"/>
        <v>1.0549965995623543</v>
      </c>
    </row>
    <row r="15" spans="1:15" s="16" customFormat="1" ht="21" customHeight="1">
      <c r="A15" s="19" t="s">
        <v>11</v>
      </c>
      <c r="B15" s="29" t="s">
        <v>17</v>
      </c>
      <c r="C15" s="7">
        <f>C17+C19</f>
        <v>18567045</v>
      </c>
      <c r="D15" s="7">
        <v>20477616.2</v>
      </c>
      <c r="E15" s="7">
        <v>22193960.1</v>
      </c>
      <c r="F15" s="7">
        <v>25742019.3</v>
      </c>
      <c r="G15" s="27">
        <v>25487294.1</v>
      </c>
      <c r="H15" s="27">
        <v>25487294.1</v>
      </c>
      <c r="I15" s="47">
        <f t="shared" si="3"/>
        <v>1</v>
      </c>
      <c r="J15" s="27">
        <f>J17+J19</f>
        <v>26882442.1</v>
      </c>
      <c r="K15" s="47">
        <f t="shared" si="0"/>
        <v>1.054738961088851</v>
      </c>
      <c r="L15" s="27">
        <v>28824083.9</v>
      </c>
      <c r="M15" s="47">
        <f t="shared" si="1"/>
        <v>1.072227135941641</v>
      </c>
      <c r="N15" s="27">
        <v>30409310.5</v>
      </c>
      <c r="O15" s="47">
        <f t="shared" si="2"/>
        <v>1.0549965995623543</v>
      </c>
    </row>
    <row r="16" spans="1:15" s="16" customFormat="1" ht="87.75" customHeight="1">
      <c r="A16" s="19" t="s">
        <v>27</v>
      </c>
      <c r="B16" s="54" t="s">
        <v>92</v>
      </c>
      <c r="C16" s="7"/>
      <c r="D16" s="7"/>
      <c r="E16" s="7"/>
      <c r="F16" s="7">
        <v>306000</v>
      </c>
      <c r="G16" s="27">
        <v>453194.8</v>
      </c>
      <c r="H16" s="27">
        <v>453194.8</v>
      </c>
      <c r="I16" s="47">
        <f t="shared" si="3"/>
        <v>1</v>
      </c>
      <c r="J16" s="27"/>
      <c r="K16" s="47"/>
      <c r="L16" s="27"/>
      <c r="M16" s="47"/>
      <c r="N16" s="27"/>
      <c r="O16" s="47"/>
    </row>
    <row r="17" spans="1:15" s="16" customFormat="1" ht="19.5">
      <c r="A17" s="19" t="s">
        <v>28</v>
      </c>
      <c r="B17" s="45" t="s">
        <v>21</v>
      </c>
      <c r="C17" s="22">
        <v>18248445</v>
      </c>
      <c r="D17" s="22">
        <v>20051857.5</v>
      </c>
      <c r="E17" s="22">
        <v>21464556.1</v>
      </c>
      <c r="F17" s="22">
        <v>21931713</v>
      </c>
      <c r="G17" s="32">
        <v>23585176.1</v>
      </c>
      <c r="H17" s="32">
        <v>23585176.1</v>
      </c>
      <c r="I17" s="47">
        <f t="shared" si="3"/>
        <v>1</v>
      </c>
      <c r="J17" s="32">
        <v>26107442.1</v>
      </c>
      <c r="K17" s="47">
        <f t="shared" si="0"/>
        <v>1.1069428521248141</v>
      </c>
      <c r="L17" s="32">
        <v>27993283.9</v>
      </c>
      <c r="M17" s="47">
        <f t="shared" si="1"/>
        <v>1.0722338784771257</v>
      </c>
      <c r="N17" s="32">
        <v>29532810.5</v>
      </c>
      <c r="O17" s="47">
        <f t="shared" si="2"/>
        <v>1.0549962843051794</v>
      </c>
    </row>
    <row r="18" spans="1:15" s="16" customFormat="1" ht="56.25">
      <c r="A18" s="19" t="s">
        <v>67</v>
      </c>
      <c r="B18" s="13" t="s">
        <v>80</v>
      </c>
      <c r="C18" s="22"/>
      <c r="D18" s="22"/>
      <c r="E18" s="22"/>
      <c r="F18" s="22">
        <v>184211</v>
      </c>
      <c r="G18" s="32">
        <v>70011.1</v>
      </c>
      <c r="H18" s="32">
        <v>70011.1</v>
      </c>
      <c r="I18" s="47">
        <f t="shared" si="3"/>
        <v>1</v>
      </c>
      <c r="J18" s="32"/>
      <c r="K18" s="48"/>
      <c r="L18" s="32"/>
      <c r="M18" s="48"/>
      <c r="N18" s="32"/>
      <c r="O18" s="48"/>
    </row>
    <row r="19" spans="1:15" s="16" customFormat="1" ht="75">
      <c r="A19" s="19" t="s">
        <v>68</v>
      </c>
      <c r="B19" s="13" t="s">
        <v>22</v>
      </c>
      <c r="C19" s="22">
        <v>318600</v>
      </c>
      <c r="D19" s="22">
        <v>425758.7</v>
      </c>
      <c r="E19" s="22">
        <v>518727.8</v>
      </c>
      <c r="F19" s="22">
        <v>853035</v>
      </c>
      <c r="G19" s="32">
        <v>960000</v>
      </c>
      <c r="H19" s="32">
        <v>960000</v>
      </c>
      <c r="I19" s="47">
        <f t="shared" si="3"/>
        <v>1</v>
      </c>
      <c r="J19" s="32">
        <v>775000</v>
      </c>
      <c r="K19" s="48"/>
      <c r="L19" s="32">
        <v>830800</v>
      </c>
      <c r="M19" s="48">
        <f t="shared" si="1"/>
        <v>1.072</v>
      </c>
      <c r="N19" s="32">
        <v>876500</v>
      </c>
      <c r="O19" s="48">
        <f t="shared" si="2"/>
        <v>1.0550072219547424</v>
      </c>
    </row>
    <row r="20" spans="1:15" s="16" customFormat="1" ht="37.5">
      <c r="A20" s="19" t="s">
        <v>69</v>
      </c>
      <c r="B20" s="13" t="s">
        <v>53</v>
      </c>
      <c r="C20" s="22"/>
      <c r="D20" s="22"/>
      <c r="E20" s="22">
        <v>133070.6</v>
      </c>
      <c r="F20" s="22">
        <v>304877.4</v>
      </c>
      <c r="G20" s="32">
        <v>229788.6</v>
      </c>
      <c r="H20" s="32">
        <v>229788.6</v>
      </c>
      <c r="I20" s="47">
        <f t="shared" si="3"/>
        <v>1</v>
      </c>
      <c r="J20" s="32"/>
      <c r="K20" s="48"/>
      <c r="L20" s="32"/>
      <c r="M20" s="48"/>
      <c r="N20" s="32"/>
      <c r="O20" s="48"/>
    </row>
    <row r="21" spans="1:15" s="16" customFormat="1" ht="93.75">
      <c r="A21" s="19" t="s">
        <v>70</v>
      </c>
      <c r="B21" s="13" t="s">
        <v>81</v>
      </c>
      <c r="C21" s="22"/>
      <c r="D21" s="22"/>
      <c r="E21" s="22">
        <v>4812</v>
      </c>
      <c r="F21" s="22">
        <v>4908.6</v>
      </c>
      <c r="G21" s="32">
        <v>1047.1</v>
      </c>
      <c r="H21" s="32">
        <v>523.8</v>
      </c>
      <c r="I21" s="47">
        <f t="shared" si="3"/>
        <v>0.5002387546557158</v>
      </c>
      <c r="J21" s="32"/>
      <c r="K21" s="48"/>
      <c r="L21" s="32"/>
      <c r="M21" s="48"/>
      <c r="N21" s="32"/>
      <c r="O21" s="48"/>
    </row>
    <row r="22" spans="1:15" s="16" customFormat="1" ht="75">
      <c r="A22" s="19" t="s">
        <v>71</v>
      </c>
      <c r="B22" s="13" t="s">
        <v>82</v>
      </c>
      <c r="C22" s="22"/>
      <c r="D22" s="22"/>
      <c r="E22" s="22"/>
      <c r="F22" s="22">
        <v>30843.2</v>
      </c>
      <c r="G22" s="32"/>
      <c r="H22" s="32"/>
      <c r="I22" s="47"/>
      <c r="J22" s="32"/>
      <c r="K22" s="48"/>
      <c r="L22" s="32"/>
      <c r="M22" s="48"/>
      <c r="N22" s="32"/>
      <c r="O22" s="48"/>
    </row>
    <row r="23" spans="1:15" s="16" customFormat="1" ht="121.5" customHeight="1">
      <c r="A23" s="19" t="s">
        <v>93</v>
      </c>
      <c r="B23" s="13" t="s">
        <v>63</v>
      </c>
      <c r="C23" s="22"/>
      <c r="D23" s="22"/>
      <c r="E23" s="22">
        <v>72793.6</v>
      </c>
      <c r="F23" s="22">
        <v>582922</v>
      </c>
      <c r="G23" s="32"/>
      <c r="H23" s="32"/>
      <c r="I23" s="47"/>
      <c r="J23" s="32"/>
      <c r="K23" s="48"/>
      <c r="L23" s="32"/>
      <c r="M23" s="48"/>
      <c r="N23" s="32"/>
      <c r="O23" s="48"/>
    </row>
    <row r="24" spans="1:15" s="16" customFormat="1" ht="102.75" customHeight="1">
      <c r="A24" s="19" t="s">
        <v>94</v>
      </c>
      <c r="B24" s="13" t="s">
        <v>64</v>
      </c>
      <c r="C24" s="22"/>
      <c r="D24" s="22"/>
      <c r="E24" s="22"/>
      <c r="F24" s="22">
        <v>1525509.1</v>
      </c>
      <c r="G24" s="32">
        <v>188076.4</v>
      </c>
      <c r="H24" s="32">
        <v>188076.4</v>
      </c>
      <c r="I24" s="47">
        <f t="shared" si="3"/>
        <v>1</v>
      </c>
      <c r="J24" s="32"/>
      <c r="K24" s="48"/>
      <c r="L24" s="32"/>
      <c r="M24" s="48"/>
      <c r="N24" s="32"/>
      <c r="O24" s="48"/>
    </row>
    <row r="25" spans="1:15" s="16" customFormat="1" ht="56.25">
      <c r="A25" s="19" t="s">
        <v>13</v>
      </c>
      <c r="B25" s="20" t="s">
        <v>48</v>
      </c>
      <c r="C25" s="7">
        <f>1678.1+3.4</f>
        <v>1681.5</v>
      </c>
      <c r="D25" s="7">
        <v>2519.1</v>
      </c>
      <c r="E25" s="7">
        <v>2243.5</v>
      </c>
      <c r="F25" s="7"/>
      <c r="G25" s="27">
        <v>835</v>
      </c>
      <c r="H25" s="27">
        <v>835</v>
      </c>
      <c r="I25" s="47">
        <f t="shared" si="3"/>
        <v>1</v>
      </c>
      <c r="J25" s="32"/>
      <c r="K25" s="48"/>
      <c r="L25" s="32"/>
      <c r="M25" s="48"/>
      <c r="N25" s="32"/>
      <c r="O25" s="48"/>
    </row>
    <row r="26" spans="1:15" s="16" customFormat="1" ht="56.25" customHeight="1" hidden="1">
      <c r="A26" s="19"/>
      <c r="B26" s="13" t="s">
        <v>47</v>
      </c>
      <c r="C26" s="7"/>
      <c r="D26" s="7"/>
      <c r="E26" s="7"/>
      <c r="F26" s="7"/>
      <c r="G26" s="27"/>
      <c r="H26" s="27"/>
      <c r="I26" s="47" t="e">
        <f t="shared" si="3"/>
        <v>#DIV/0!</v>
      </c>
      <c r="J26" s="32"/>
      <c r="K26" s="48" t="e">
        <f t="shared" si="0"/>
        <v>#DIV/0!</v>
      </c>
      <c r="L26" s="32"/>
      <c r="M26" s="48"/>
      <c r="N26" s="32"/>
      <c r="O26" s="48"/>
    </row>
    <row r="27" spans="1:15" s="16" customFormat="1" ht="42" customHeight="1" hidden="1">
      <c r="A27" s="19"/>
      <c r="B27" s="13" t="s">
        <v>42</v>
      </c>
      <c r="C27" s="7"/>
      <c r="D27" s="7"/>
      <c r="E27" s="7"/>
      <c r="F27" s="7"/>
      <c r="G27" s="27"/>
      <c r="H27" s="27"/>
      <c r="I27" s="47" t="e">
        <f t="shared" si="3"/>
        <v>#DIV/0!</v>
      </c>
      <c r="J27" s="32"/>
      <c r="K27" s="48" t="e">
        <f t="shared" si="0"/>
        <v>#DIV/0!</v>
      </c>
      <c r="L27" s="32"/>
      <c r="M27" s="48"/>
      <c r="N27" s="32"/>
      <c r="O27" s="48"/>
    </row>
    <row r="28" spans="1:15" s="16" customFormat="1" ht="56.25">
      <c r="A28" s="19" t="s">
        <v>14</v>
      </c>
      <c r="B28" s="20" t="s">
        <v>49</v>
      </c>
      <c r="C28" s="7">
        <v>-2223.8</v>
      </c>
      <c r="D28" s="7">
        <v>-3139.7</v>
      </c>
      <c r="E28" s="7">
        <v>-114494.8</v>
      </c>
      <c r="F28" s="7"/>
      <c r="G28" s="27">
        <v>-312507.3</v>
      </c>
      <c r="H28" s="27">
        <v>-312507.3</v>
      </c>
      <c r="I28" s="47">
        <f t="shared" si="3"/>
        <v>1</v>
      </c>
      <c r="J28" s="32"/>
      <c r="K28" s="48"/>
      <c r="L28" s="32"/>
      <c r="M28" s="48"/>
      <c r="N28" s="32"/>
      <c r="O28" s="48"/>
    </row>
    <row r="29" spans="1:15" s="16" customFormat="1" ht="60" customHeight="1" hidden="1">
      <c r="A29" s="19"/>
      <c r="B29" s="30" t="s">
        <v>43</v>
      </c>
      <c r="C29" s="7"/>
      <c r="D29" s="7"/>
      <c r="E29" s="7"/>
      <c r="F29" s="7"/>
      <c r="G29" s="32"/>
      <c r="H29" s="32"/>
      <c r="I29" s="48" t="e">
        <f t="shared" si="3"/>
        <v>#DIV/0!</v>
      </c>
      <c r="J29" s="27"/>
      <c r="K29" s="53" t="e">
        <f t="shared" si="0"/>
        <v>#DIV/0!</v>
      </c>
      <c r="L29" s="27"/>
      <c r="M29" s="53" t="e">
        <f t="shared" si="1"/>
        <v>#DIV/0!</v>
      </c>
      <c r="N29" s="27"/>
      <c r="O29" s="53" t="e">
        <f t="shared" si="2"/>
        <v>#DIV/0!</v>
      </c>
    </row>
    <row r="30" spans="1:15" s="16" customFormat="1" ht="50.25" customHeight="1" hidden="1">
      <c r="A30" s="19"/>
      <c r="B30" s="35" t="s">
        <v>46</v>
      </c>
      <c r="C30" s="7"/>
      <c r="D30" s="7"/>
      <c r="E30" s="7"/>
      <c r="F30" s="7"/>
      <c r="G30" s="43"/>
      <c r="H30" s="43"/>
      <c r="I30" s="48" t="e">
        <f t="shared" si="3"/>
        <v>#DIV/0!</v>
      </c>
      <c r="J30" s="27"/>
      <c r="K30" s="53" t="e">
        <f t="shared" si="0"/>
        <v>#DIV/0!</v>
      </c>
      <c r="L30" s="27"/>
      <c r="M30" s="53" t="e">
        <f t="shared" si="1"/>
        <v>#DIV/0!</v>
      </c>
      <c r="N30" s="27"/>
      <c r="O30" s="53" t="e">
        <f t="shared" si="2"/>
        <v>#DIV/0!</v>
      </c>
    </row>
    <row r="31" spans="1:15" s="16" customFormat="1" ht="33" customHeight="1" hidden="1">
      <c r="A31" s="19"/>
      <c r="B31" s="35" t="s">
        <v>44</v>
      </c>
      <c r="C31" s="7"/>
      <c r="D31" s="7"/>
      <c r="E31" s="7"/>
      <c r="F31" s="7"/>
      <c r="G31" s="43"/>
      <c r="H31" s="43"/>
      <c r="I31" s="48" t="e">
        <f t="shared" si="3"/>
        <v>#DIV/0!</v>
      </c>
      <c r="J31" s="27"/>
      <c r="K31" s="53" t="e">
        <f t="shared" si="0"/>
        <v>#DIV/0!</v>
      </c>
      <c r="L31" s="27"/>
      <c r="M31" s="53" t="e">
        <f t="shared" si="1"/>
        <v>#DIV/0!</v>
      </c>
      <c r="N31" s="27"/>
      <c r="O31" s="53" t="e">
        <f t="shared" si="2"/>
        <v>#DIV/0!</v>
      </c>
    </row>
    <row r="32" spans="1:15" s="16" customFormat="1" ht="58.5" customHeight="1" hidden="1">
      <c r="A32" s="19"/>
      <c r="B32" s="30" t="s">
        <v>45</v>
      </c>
      <c r="C32" s="7"/>
      <c r="D32" s="7"/>
      <c r="E32" s="7"/>
      <c r="F32" s="7"/>
      <c r="G32" s="32"/>
      <c r="H32" s="32"/>
      <c r="I32" s="48" t="e">
        <f t="shared" si="3"/>
        <v>#DIV/0!</v>
      </c>
      <c r="J32" s="27"/>
      <c r="K32" s="53" t="e">
        <f t="shared" si="0"/>
        <v>#DIV/0!</v>
      </c>
      <c r="L32" s="27"/>
      <c r="M32" s="53" t="e">
        <f t="shared" si="1"/>
        <v>#DIV/0!</v>
      </c>
      <c r="N32" s="27"/>
      <c r="O32" s="53" t="e">
        <f t="shared" si="2"/>
        <v>#DIV/0!</v>
      </c>
    </row>
    <row r="33" spans="1:15" ht="32.25" customHeight="1">
      <c r="A33" s="50" t="s">
        <v>26</v>
      </c>
      <c r="B33" s="51" t="s">
        <v>3</v>
      </c>
      <c r="C33" s="55">
        <f>C34+C42</f>
        <v>18662096.400000002</v>
      </c>
      <c r="D33" s="55">
        <v>20559461.1</v>
      </c>
      <c r="E33" s="55">
        <v>22154344.7</v>
      </c>
      <c r="F33" s="55">
        <v>25404261.8</v>
      </c>
      <c r="G33" s="55">
        <f>G34+G42</f>
        <v>25748225.8</v>
      </c>
      <c r="H33" s="55">
        <f>H34+H42</f>
        <v>25543285.499999996</v>
      </c>
      <c r="I33" s="53">
        <f t="shared" si="3"/>
        <v>0.9920406049880142</v>
      </c>
      <c r="J33" s="55">
        <f>J34+J42</f>
        <v>26959796.700000003</v>
      </c>
      <c r="K33" s="53">
        <f t="shared" si="0"/>
        <v>1.047054539190813</v>
      </c>
      <c r="L33" s="55">
        <f>L34+L42</f>
        <v>28894083.900000002</v>
      </c>
      <c r="M33" s="53">
        <f t="shared" si="1"/>
        <v>1.07174709889411</v>
      </c>
      <c r="N33" s="55">
        <f>N34+N42</f>
        <v>30479310.5</v>
      </c>
      <c r="O33" s="53">
        <f t="shared" si="2"/>
        <v>1.0548633625307635</v>
      </c>
    </row>
    <row r="34" spans="1:15" ht="56.25">
      <c r="A34" s="10" t="s">
        <v>24</v>
      </c>
      <c r="B34" s="17" t="s">
        <v>32</v>
      </c>
      <c r="C34" s="6">
        <f>C35+C36</f>
        <v>136376.6</v>
      </c>
      <c r="D34" s="6">
        <v>138355.6</v>
      </c>
      <c r="E34" s="6">
        <v>140618.3</v>
      </c>
      <c r="F34" s="6">
        <v>142451.9</v>
      </c>
      <c r="G34" s="24">
        <v>158402.8</v>
      </c>
      <c r="H34" s="24">
        <v>158402.8</v>
      </c>
      <c r="I34" s="48">
        <f t="shared" si="3"/>
        <v>1</v>
      </c>
      <c r="J34" s="24">
        <v>172657.1</v>
      </c>
      <c r="K34" s="48">
        <f t="shared" si="0"/>
        <v>1.089987676985508</v>
      </c>
      <c r="L34" s="24">
        <v>172657.1</v>
      </c>
      <c r="M34" s="48">
        <f t="shared" si="1"/>
        <v>1</v>
      </c>
      <c r="N34" s="24">
        <v>172657.1</v>
      </c>
      <c r="O34" s="48">
        <f t="shared" si="2"/>
        <v>1</v>
      </c>
    </row>
    <row r="35" spans="1:15" ht="37.5">
      <c r="A35" s="10" t="s">
        <v>8</v>
      </c>
      <c r="B35" s="20" t="s">
        <v>39</v>
      </c>
      <c r="C35" s="7">
        <v>5636.9</v>
      </c>
      <c r="D35" s="7">
        <v>5925.4</v>
      </c>
      <c r="E35" s="7">
        <v>1552.8</v>
      </c>
      <c r="F35" s="7">
        <v>1568.1</v>
      </c>
      <c r="G35" s="27">
        <v>2000</v>
      </c>
      <c r="H35" s="27">
        <v>2000</v>
      </c>
      <c r="I35" s="47">
        <f t="shared" si="3"/>
        <v>1</v>
      </c>
      <c r="J35" s="27">
        <v>2052.1</v>
      </c>
      <c r="K35" s="47">
        <f t="shared" si="0"/>
        <v>1.02605</v>
      </c>
      <c r="L35" s="27"/>
      <c r="M35" s="47"/>
      <c r="N35" s="27"/>
      <c r="O35" s="47"/>
    </row>
    <row r="36" spans="1:15" ht="56.25">
      <c r="A36" s="10" t="s">
        <v>9</v>
      </c>
      <c r="B36" s="20" t="s">
        <v>40</v>
      </c>
      <c r="C36" s="7">
        <f>C37+C38+C39+C41</f>
        <v>130739.7</v>
      </c>
      <c r="D36" s="7">
        <v>132430.2</v>
      </c>
      <c r="E36" s="7">
        <v>139065.5</v>
      </c>
      <c r="F36" s="7">
        <v>140793.8</v>
      </c>
      <c r="G36" s="27">
        <v>156402.8</v>
      </c>
      <c r="H36" s="27">
        <v>156402.8</v>
      </c>
      <c r="I36" s="47">
        <f t="shared" si="3"/>
        <v>1</v>
      </c>
      <c r="J36" s="27">
        <v>170605</v>
      </c>
      <c r="K36" s="47">
        <f t="shared" si="0"/>
        <v>1.090805279700875</v>
      </c>
      <c r="L36" s="27">
        <v>172657.1</v>
      </c>
      <c r="M36" s="47">
        <f>L36/J36</f>
        <v>1.0120283696257437</v>
      </c>
      <c r="N36" s="27">
        <v>172657.1</v>
      </c>
      <c r="O36" s="47">
        <f t="shared" si="2"/>
        <v>1</v>
      </c>
    </row>
    <row r="37" spans="1:15" ht="20.25" hidden="1">
      <c r="A37" s="19" t="s">
        <v>36</v>
      </c>
      <c r="B37" s="44" t="s">
        <v>18</v>
      </c>
      <c r="C37" s="22">
        <v>104174.7</v>
      </c>
      <c r="D37" s="22">
        <v>99754.5</v>
      </c>
      <c r="E37" s="22">
        <v>102395.4</v>
      </c>
      <c r="F37" s="22"/>
      <c r="G37" s="32"/>
      <c r="H37" s="32"/>
      <c r="I37" s="48" t="e">
        <f t="shared" si="3"/>
        <v>#DIV/0!</v>
      </c>
      <c r="J37" s="32">
        <v>114372.4</v>
      </c>
      <c r="K37" s="47" t="e">
        <f t="shared" si="0"/>
        <v>#DIV/0!</v>
      </c>
      <c r="L37" s="32">
        <v>116424.5</v>
      </c>
      <c r="M37" s="47">
        <f aca="true" t="shared" si="4" ref="M37:M49">L37/J37</f>
        <v>1.0179422657913972</v>
      </c>
      <c r="N37" s="32">
        <v>116424.5</v>
      </c>
      <c r="O37" s="47">
        <f t="shared" si="2"/>
        <v>1</v>
      </c>
    </row>
    <row r="38" spans="1:15" ht="37.5" hidden="1">
      <c r="A38" s="19" t="s">
        <v>37</v>
      </c>
      <c r="B38" s="44" t="s">
        <v>19</v>
      </c>
      <c r="C38" s="22">
        <v>24420.7</v>
      </c>
      <c r="D38" s="22">
        <v>32177.7</v>
      </c>
      <c r="E38" s="22">
        <v>35323.1</v>
      </c>
      <c r="F38" s="22"/>
      <c r="G38" s="32"/>
      <c r="H38" s="32"/>
      <c r="I38" s="48" t="e">
        <f t="shared" si="3"/>
        <v>#DIV/0!</v>
      </c>
      <c r="J38" s="32">
        <v>55656.3</v>
      </c>
      <c r="K38" s="47" t="e">
        <f t="shared" si="0"/>
        <v>#DIV/0!</v>
      </c>
      <c r="L38" s="32">
        <v>55656.3</v>
      </c>
      <c r="M38" s="47">
        <f t="shared" si="4"/>
        <v>1</v>
      </c>
      <c r="N38" s="32">
        <v>55656.3</v>
      </c>
      <c r="O38" s="47">
        <f t="shared" si="2"/>
        <v>1</v>
      </c>
    </row>
    <row r="39" spans="1:15" ht="37.5" hidden="1">
      <c r="A39" s="19" t="s">
        <v>38</v>
      </c>
      <c r="B39" s="44" t="s">
        <v>20</v>
      </c>
      <c r="C39" s="22">
        <v>945.3</v>
      </c>
      <c r="D39" s="22">
        <v>58.4</v>
      </c>
      <c r="E39" s="22">
        <v>550.7</v>
      </c>
      <c r="F39" s="22"/>
      <c r="G39" s="32"/>
      <c r="H39" s="32"/>
      <c r="I39" s="48" t="e">
        <f t="shared" si="3"/>
        <v>#DIV/0!</v>
      </c>
      <c r="J39" s="32"/>
      <c r="K39" s="47" t="e">
        <f t="shared" si="0"/>
        <v>#DIV/0!</v>
      </c>
      <c r="L39" s="32"/>
      <c r="M39" s="47" t="e">
        <f t="shared" si="4"/>
        <v>#DIV/0!</v>
      </c>
      <c r="N39" s="32"/>
      <c r="O39" s="47" t="e">
        <f t="shared" si="2"/>
        <v>#DIV/0!</v>
      </c>
    </row>
    <row r="40" spans="1:15" ht="20.25" hidden="1">
      <c r="A40" s="19" t="s">
        <v>72</v>
      </c>
      <c r="B40" s="44" t="s">
        <v>55</v>
      </c>
      <c r="C40" s="22"/>
      <c r="D40" s="22"/>
      <c r="E40" s="22">
        <v>89.9</v>
      </c>
      <c r="F40" s="22"/>
      <c r="G40" s="32"/>
      <c r="H40" s="32"/>
      <c r="I40" s="48" t="e">
        <f t="shared" si="3"/>
        <v>#DIV/0!</v>
      </c>
      <c r="J40" s="32">
        <v>57.5</v>
      </c>
      <c r="K40" s="47" t="e">
        <f t="shared" si="0"/>
        <v>#DIV/0!</v>
      </c>
      <c r="L40" s="32">
        <v>57.5</v>
      </c>
      <c r="M40" s="47">
        <f t="shared" si="4"/>
        <v>1</v>
      </c>
      <c r="N40" s="32">
        <v>57.5</v>
      </c>
      <c r="O40" s="47">
        <f t="shared" si="2"/>
        <v>1</v>
      </c>
    </row>
    <row r="41" spans="1:15" ht="37.5" hidden="1">
      <c r="A41" s="19" t="s">
        <v>54</v>
      </c>
      <c r="B41" s="44" t="s">
        <v>30</v>
      </c>
      <c r="C41" s="22">
        <f>448.8+55.5+694.7</f>
        <v>1199</v>
      </c>
      <c r="D41" s="22">
        <v>424.6</v>
      </c>
      <c r="E41" s="22">
        <v>706.4</v>
      </c>
      <c r="F41" s="22"/>
      <c r="G41" s="32"/>
      <c r="H41" s="32"/>
      <c r="I41" s="48" t="e">
        <f t="shared" si="3"/>
        <v>#DIV/0!</v>
      </c>
      <c r="J41" s="32">
        <v>518.8</v>
      </c>
      <c r="K41" s="47" t="e">
        <f t="shared" si="0"/>
        <v>#DIV/0!</v>
      </c>
      <c r="L41" s="32">
        <v>518.8</v>
      </c>
      <c r="M41" s="47">
        <f t="shared" si="4"/>
        <v>1</v>
      </c>
      <c r="N41" s="32">
        <v>518.8</v>
      </c>
      <c r="O41" s="47">
        <f t="shared" si="2"/>
        <v>1</v>
      </c>
    </row>
    <row r="42" spans="1:15" s="16" customFormat="1" ht="21.75" customHeight="1">
      <c r="A42" s="10" t="s">
        <v>10</v>
      </c>
      <c r="B42" s="18" t="s">
        <v>29</v>
      </c>
      <c r="C42" s="6">
        <f>C43+C44+C45</f>
        <v>18525719.8</v>
      </c>
      <c r="D42" s="6"/>
      <c r="E42" s="6">
        <v>22013726.4</v>
      </c>
      <c r="F42" s="6">
        <v>25261809.9</v>
      </c>
      <c r="G42" s="24">
        <v>25589823</v>
      </c>
      <c r="H42" s="24">
        <f>H57+H49+H45+H48+H50+H51+H52+H56</f>
        <v>25384882.699999996</v>
      </c>
      <c r="I42" s="48">
        <f t="shared" si="3"/>
        <v>0.9919913357743817</v>
      </c>
      <c r="J42" s="24">
        <v>26787139.6</v>
      </c>
      <c r="K42" s="48">
        <f t="shared" si="0"/>
        <v>1.0467887800552587</v>
      </c>
      <c r="L42" s="24">
        <f>L44+L45+L49</f>
        <v>28721426.8</v>
      </c>
      <c r="M42" s="48">
        <f t="shared" si="4"/>
        <v>1.0722095464048726</v>
      </c>
      <c r="N42" s="24">
        <f>N44+N45+N49</f>
        <v>30306653.4</v>
      </c>
      <c r="O42" s="48">
        <f t="shared" si="2"/>
        <v>1.0551931702780168</v>
      </c>
    </row>
    <row r="43" spans="1:15" s="12" customFormat="1" ht="37.5">
      <c r="A43" s="21" t="s">
        <v>11</v>
      </c>
      <c r="B43" s="20" t="s">
        <v>39</v>
      </c>
      <c r="C43" s="7">
        <v>23630.3</v>
      </c>
      <c r="D43" s="7">
        <v>21265.7</v>
      </c>
      <c r="E43" s="7">
        <v>5910.9</v>
      </c>
      <c r="F43" s="7">
        <v>1320.6</v>
      </c>
      <c r="G43" s="56"/>
      <c r="H43" s="56"/>
      <c r="I43" s="47"/>
      <c r="J43" s="27">
        <v>5302.5</v>
      </c>
      <c r="K43" s="47"/>
      <c r="L43" s="27"/>
      <c r="M43" s="47"/>
      <c r="N43" s="27"/>
      <c r="O43" s="47"/>
    </row>
    <row r="44" spans="1:15" s="12" customFormat="1" ht="56.25">
      <c r="A44" s="21" t="s">
        <v>13</v>
      </c>
      <c r="B44" s="20" t="s">
        <v>56</v>
      </c>
      <c r="C44" s="7">
        <v>59661.4</v>
      </c>
      <c r="D44" s="7">
        <v>84453.4</v>
      </c>
      <c r="E44" s="7">
        <v>68856.6</v>
      </c>
      <c r="F44" s="7">
        <v>26390.4</v>
      </c>
      <c r="G44" s="27">
        <v>194351.6</v>
      </c>
      <c r="I44" s="47">
        <f>H49/G44</f>
        <v>1</v>
      </c>
      <c r="J44" s="27">
        <v>70000</v>
      </c>
      <c r="K44" s="47">
        <f t="shared" si="0"/>
        <v>0.36017197697369097</v>
      </c>
      <c r="L44" s="27">
        <v>70000</v>
      </c>
      <c r="M44" s="47">
        <f t="shared" si="4"/>
        <v>1</v>
      </c>
      <c r="N44" s="27">
        <v>70000</v>
      </c>
      <c r="O44" s="47">
        <f t="shared" si="2"/>
        <v>1</v>
      </c>
    </row>
    <row r="45" spans="1:15" s="12" customFormat="1" ht="59.25" customHeight="1">
      <c r="A45" s="21" t="s">
        <v>14</v>
      </c>
      <c r="B45" s="20" t="s">
        <v>97</v>
      </c>
      <c r="C45" s="7">
        <v>18442428.1</v>
      </c>
      <c r="D45" s="7">
        <v>20293637.1</v>
      </c>
      <c r="E45" s="7">
        <v>21833727.8</v>
      </c>
      <c r="F45" s="7">
        <v>22596132</v>
      </c>
      <c r="G45" s="27">
        <v>24453353.4</v>
      </c>
      <c r="H45" s="27">
        <v>24453353.4</v>
      </c>
      <c r="I45" s="47">
        <f t="shared" si="3"/>
        <v>1</v>
      </c>
      <c r="J45" s="27">
        <v>25936837.1</v>
      </c>
      <c r="K45" s="47">
        <f t="shared" si="0"/>
        <v>1.0606658594317786</v>
      </c>
      <c r="L45" s="27">
        <v>27820626.8</v>
      </c>
      <c r="M45" s="47">
        <f t="shared" si="4"/>
        <v>1.072629892871556</v>
      </c>
      <c r="N45" s="27">
        <v>29360153.4</v>
      </c>
      <c r="O45" s="47">
        <f t="shared" si="2"/>
        <v>1.0553375957726443</v>
      </c>
    </row>
    <row r="46" spans="1:15" s="12" customFormat="1" ht="42.75" customHeight="1" hidden="1">
      <c r="A46" s="21" t="s">
        <v>15</v>
      </c>
      <c r="B46" s="46" t="s">
        <v>65</v>
      </c>
      <c r="C46" s="7"/>
      <c r="D46" s="7"/>
      <c r="E46" s="7">
        <v>20966528.7</v>
      </c>
      <c r="F46" s="7"/>
      <c r="G46" s="27"/>
      <c r="H46" s="27"/>
      <c r="I46" s="47" t="e">
        <f t="shared" si="3"/>
        <v>#DIV/0!</v>
      </c>
      <c r="J46" s="27">
        <v>24994086.8</v>
      </c>
      <c r="K46" s="47" t="e">
        <f t="shared" si="0"/>
        <v>#DIV/0!</v>
      </c>
      <c r="L46" s="27">
        <v>26810215.9</v>
      </c>
      <c r="M46" s="47">
        <f t="shared" si="4"/>
        <v>1.0726623506804818</v>
      </c>
      <c r="N46" s="27">
        <v>28294112.9</v>
      </c>
      <c r="O46" s="47">
        <f t="shared" si="2"/>
        <v>1.0553481928506216</v>
      </c>
    </row>
    <row r="47" spans="1:15" ht="19.5" hidden="1">
      <c r="A47" s="21" t="s">
        <v>73</v>
      </c>
      <c r="B47" s="44" t="s">
        <v>66</v>
      </c>
      <c r="C47" s="28"/>
      <c r="D47" s="28"/>
      <c r="E47" s="27">
        <v>867199.1</v>
      </c>
      <c r="F47" s="27"/>
      <c r="G47" s="27"/>
      <c r="H47" s="27"/>
      <c r="I47" s="47" t="e">
        <f t="shared" si="3"/>
        <v>#DIV/0!</v>
      </c>
      <c r="J47" s="27">
        <v>942750.3</v>
      </c>
      <c r="K47" s="47" t="e">
        <f t="shared" si="0"/>
        <v>#DIV/0!</v>
      </c>
      <c r="L47" s="27">
        <v>1010410.9</v>
      </c>
      <c r="M47" s="47">
        <f t="shared" si="4"/>
        <v>1.0717693751993502</v>
      </c>
      <c r="N47" s="27">
        <v>1066040.5</v>
      </c>
      <c r="O47" s="47">
        <f t="shared" si="2"/>
        <v>1.0550564131879416</v>
      </c>
    </row>
    <row r="48" spans="1:15" ht="119.25" customHeight="1">
      <c r="A48" s="21" t="s">
        <v>15</v>
      </c>
      <c r="B48" s="42" t="s">
        <v>95</v>
      </c>
      <c r="C48" s="28"/>
      <c r="D48" s="28"/>
      <c r="E48" s="27"/>
      <c r="F48" s="27">
        <v>306000</v>
      </c>
      <c r="G48" s="27">
        <v>204000</v>
      </c>
      <c r="H48" s="27">
        <v>204000</v>
      </c>
      <c r="I48" s="47">
        <f t="shared" si="3"/>
        <v>1</v>
      </c>
      <c r="J48" s="27"/>
      <c r="K48" s="47"/>
      <c r="L48" s="27"/>
      <c r="M48" s="47"/>
      <c r="N48" s="27"/>
      <c r="O48" s="47"/>
    </row>
    <row r="49" spans="1:15" ht="150">
      <c r="A49" s="21" t="s">
        <v>73</v>
      </c>
      <c r="B49" s="20" t="s">
        <v>89</v>
      </c>
      <c r="C49" s="28"/>
      <c r="D49" s="28"/>
      <c r="E49" s="27"/>
      <c r="F49" s="27"/>
      <c r="G49" s="27"/>
      <c r="H49" s="27">
        <v>194351.6</v>
      </c>
      <c r="I49" s="47"/>
      <c r="J49" s="27">
        <v>775000</v>
      </c>
      <c r="K49" s="47"/>
      <c r="L49" s="27">
        <v>830800</v>
      </c>
      <c r="M49" s="47">
        <f t="shared" si="4"/>
        <v>1.072</v>
      </c>
      <c r="N49" s="27">
        <v>876500</v>
      </c>
      <c r="O49" s="47">
        <f t="shared" si="2"/>
        <v>1.0550072219547424</v>
      </c>
    </row>
    <row r="50" spans="1:15" ht="75">
      <c r="A50" s="21" t="s">
        <v>74</v>
      </c>
      <c r="B50" s="20" t="s">
        <v>78</v>
      </c>
      <c r="C50" s="28"/>
      <c r="D50" s="28"/>
      <c r="E50" s="27"/>
      <c r="F50" s="27">
        <v>184211</v>
      </c>
      <c r="G50" s="27">
        <v>70011.1</v>
      </c>
      <c r="H50" s="27">
        <v>70011.1</v>
      </c>
      <c r="I50" s="47">
        <f t="shared" si="3"/>
        <v>1</v>
      </c>
      <c r="J50" s="27"/>
      <c r="K50" s="47"/>
      <c r="L50" s="27"/>
      <c r="M50" s="47"/>
      <c r="N50" s="27"/>
      <c r="O50" s="47"/>
    </row>
    <row r="51" spans="1:15" s="12" customFormat="1" ht="42.75" customHeight="1">
      <c r="A51" s="21" t="s">
        <v>75</v>
      </c>
      <c r="B51" s="20" t="s">
        <v>101</v>
      </c>
      <c r="C51" s="7"/>
      <c r="D51" s="7"/>
      <c r="E51" s="7">
        <v>32437.5</v>
      </c>
      <c r="F51" s="7">
        <v>30725</v>
      </c>
      <c r="G51" s="27">
        <v>229788.6</v>
      </c>
      <c r="H51" s="27">
        <v>25853.4</v>
      </c>
      <c r="I51" s="47">
        <f t="shared" si="3"/>
        <v>0.11250949786020717</v>
      </c>
      <c r="J51" s="27"/>
      <c r="K51" s="47"/>
      <c r="L51" s="27"/>
      <c r="M51" s="47"/>
      <c r="N51" s="27"/>
      <c r="O51" s="47"/>
    </row>
    <row r="52" spans="1:15" s="12" customFormat="1" ht="87" customHeight="1">
      <c r="A52" s="21" t="s">
        <v>76</v>
      </c>
      <c r="B52" s="20" t="s">
        <v>83</v>
      </c>
      <c r="C52" s="7"/>
      <c r="D52" s="7"/>
      <c r="E52" s="7"/>
      <c r="F52" s="7"/>
      <c r="G52" s="27">
        <v>1047.1</v>
      </c>
      <c r="H52" s="27">
        <v>42</v>
      </c>
      <c r="I52" s="47">
        <f t="shared" si="3"/>
        <v>0.04011078216025213</v>
      </c>
      <c r="J52" s="27"/>
      <c r="K52" s="47"/>
      <c r="L52" s="27"/>
      <c r="M52" s="47"/>
      <c r="N52" s="27"/>
      <c r="O52" s="47"/>
    </row>
    <row r="53" spans="1:15" s="12" customFormat="1" ht="101.25" customHeight="1">
      <c r="A53" s="21" t="s">
        <v>77</v>
      </c>
      <c r="B53" s="20" t="s">
        <v>84</v>
      </c>
      <c r="C53" s="7"/>
      <c r="D53" s="7"/>
      <c r="E53" s="7"/>
      <c r="F53" s="7">
        <v>8059.8</v>
      </c>
      <c r="G53" s="27"/>
      <c r="H53" s="27"/>
      <c r="I53" s="47"/>
      <c r="J53" s="27"/>
      <c r="K53" s="47"/>
      <c r="L53" s="27"/>
      <c r="M53" s="47"/>
      <c r="N53" s="27"/>
      <c r="O53" s="47"/>
    </row>
    <row r="54" spans="1:15" ht="101.25" customHeight="1">
      <c r="A54" s="21" t="s">
        <v>90</v>
      </c>
      <c r="B54" s="42" t="s">
        <v>85</v>
      </c>
      <c r="C54" s="28" t="s">
        <v>41</v>
      </c>
      <c r="D54" s="28"/>
      <c r="E54" s="27">
        <v>72793.6</v>
      </c>
      <c r="F54" s="27">
        <v>582922</v>
      </c>
      <c r="G54" s="27"/>
      <c r="H54" s="27"/>
      <c r="I54" s="47"/>
      <c r="J54" s="33"/>
      <c r="K54" s="47"/>
      <c r="L54" s="33"/>
      <c r="M54" s="47"/>
      <c r="N54" s="33"/>
      <c r="O54" s="47"/>
    </row>
    <row r="55" spans="1:15" ht="97.5" customHeight="1">
      <c r="A55" s="21" t="s">
        <v>96</v>
      </c>
      <c r="B55" s="42" t="s">
        <v>79</v>
      </c>
      <c r="C55" s="28"/>
      <c r="D55" s="28"/>
      <c r="E55" s="27"/>
      <c r="F55" s="27">
        <v>1525509.1</v>
      </c>
      <c r="G55" s="27"/>
      <c r="H55" s="27"/>
      <c r="I55" s="47"/>
      <c r="J55" s="33"/>
      <c r="K55" s="47"/>
      <c r="L55" s="33"/>
      <c r="M55" s="47"/>
      <c r="N55" s="33"/>
      <c r="O55" s="47"/>
    </row>
    <row r="56" spans="1:15" ht="119.25" customHeight="1">
      <c r="A56" s="21" t="s">
        <v>102</v>
      </c>
      <c r="B56" s="42" t="s">
        <v>103</v>
      </c>
      <c r="C56" s="28"/>
      <c r="D56" s="28"/>
      <c r="E56" s="27"/>
      <c r="F56" s="57"/>
      <c r="G56" s="27">
        <v>188076.4</v>
      </c>
      <c r="H56" s="27">
        <v>188076.4</v>
      </c>
      <c r="I56" s="47">
        <f t="shared" si="3"/>
        <v>1</v>
      </c>
      <c r="J56" s="33"/>
      <c r="K56" s="47"/>
      <c r="L56" s="33"/>
      <c r="M56" s="47"/>
      <c r="N56" s="33"/>
      <c r="O56" s="47"/>
    </row>
    <row r="57" spans="1:15" ht="73.5" customHeight="1">
      <c r="A57" s="21" t="s">
        <v>105</v>
      </c>
      <c r="B57" s="20" t="s">
        <v>104</v>
      </c>
      <c r="C57" s="28"/>
      <c r="D57" s="28"/>
      <c r="E57" s="27"/>
      <c r="F57" s="57"/>
      <c r="G57" s="27">
        <v>249194.8</v>
      </c>
      <c r="H57" s="27">
        <v>249194.8</v>
      </c>
      <c r="I57" s="47">
        <f t="shared" si="3"/>
        <v>1</v>
      </c>
      <c r="J57" s="33"/>
      <c r="K57" s="47"/>
      <c r="L57" s="33"/>
      <c r="M57" s="47"/>
      <c r="N57" s="33"/>
      <c r="O57" s="47"/>
    </row>
    <row r="59" ht="15.75" hidden="1">
      <c r="B59" s="2" t="s">
        <v>4</v>
      </c>
    </row>
    <row r="60" ht="15.75" hidden="1">
      <c r="B60" s="2" t="s">
        <v>5</v>
      </c>
    </row>
    <row r="61" spans="2:7" ht="18.75">
      <c r="B61" s="5"/>
      <c r="C61" s="8"/>
      <c r="D61" s="8"/>
      <c r="E61" s="8"/>
      <c r="F61" s="8"/>
      <c r="G61" s="8"/>
    </row>
    <row r="62" ht="15.75">
      <c r="B62" s="1"/>
    </row>
    <row r="64" ht="15.75">
      <c r="B64" s="3"/>
    </row>
    <row r="65" spans="1:15" s="1" customFormat="1" ht="15.75">
      <c r="A65" s="9"/>
      <c r="B65" s="3"/>
      <c r="G65" s="41"/>
      <c r="H65" s="12"/>
      <c r="I65" s="12"/>
      <c r="J65" s="14"/>
      <c r="K65" s="41"/>
      <c r="L65" s="41"/>
      <c r="M65" s="41"/>
      <c r="N65" s="41"/>
      <c r="O65" s="41"/>
    </row>
    <row r="66" spans="1:15" s="1" customFormat="1" ht="15.75">
      <c r="A66" s="9"/>
      <c r="B66" s="3"/>
      <c r="G66" s="41"/>
      <c r="H66" s="12"/>
      <c r="I66" s="12"/>
      <c r="J66" s="14"/>
      <c r="K66" s="41"/>
      <c r="L66" s="41"/>
      <c r="M66" s="41"/>
      <c r="N66" s="41"/>
      <c r="O66" s="41"/>
    </row>
    <row r="67" spans="1:15" s="1" customFormat="1" ht="15.75">
      <c r="A67" s="9"/>
      <c r="B67"/>
      <c r="G67" s="41"/>
      <c r="H67" s="12"/>
      <c r="I67" s="12"/>
      <c r="J67" s="14"/>
      <c r="K67" s="41"/>
      <c r="L67" s="41"/>
      <c r="M67" s="41"/>
      <c r="N67" s="41"/>
      <c r="O67" s="41"/>
    </row>
  </sheetData>
  <sheetProtection/>
  <mergeCells count="8">
    <mergeCell ref="L5:M5"/>
    <mergeCell ref="N5:O5"/>
    <mergeCell ref="A3:O3"/>
    <mergeCell ref="C5:D5"/>
    <mergeCell ref="A5:A6"/>
    <mergeCell ref="B5:B6"/>
    <mergeCell ref="J5:K5"/>
    <mergeCell ref="G5:I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Губайдуллина Гульназ Марсилевна</cp:lastModifiedBy>
  <cp:lastPrinted>2022-11-11T06:45:06Z</cp:lastPrinted>
  <dcterms:created xsi:type="dcterms:W3CDTF">2011-08-04T13:21:41Z</dcterms:created>
  <dcterms:modified xsi:type="dcterms:W3CDTF">2022-11-11T06:49:55Z</dcterms:modified>
  <cp:category/>
  <cp:version/>
  <cp:contentType/>
  <cp:contentStatus/>
</cp:coreProperties>
</file>